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6995" windowHeight="92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03" i="1"/>
  <c r="E102"/>
  <c r="E101"/>
  <c r="F101" s="1"/>
  <c r="D68"/>
  <c r="F68" s="1"/>
  <c r="F62"/>
  <c r="E62"/>
  <c r="F58"/>
  <c r="E58"/>
  <c r="F55"/>
  <c r="E75"/>
  <c r="F75" s="1"/>
  <c r="E74"/>
  <c r="F74" s="1"/>
  <c r="D91"/>
  <c r="D90"/>
  <c r="F103"/>
  <c r="F102"/>
  <c r="E100"/>
  <c r="F100" s="1"/>
  <c r="E99"/>
  <c r="F99" s="1"/>
  <c r="F63"/>
  <c r="E61"/>
  <c r="F61" s="1"/>
  <c r="E60"/>
  <c r="F60" s="1"/>
  <c r="E57"/>
  <c r="F57" s="1"/>
  <c r="D54"/>
  <c r="D53"/>
  <c r="F53" s="1"/>
  <c r="E18"/>
  <c r="F18" s="1"/>
  <c r="E21"/>
  <c r="F21" s="1"/>
  <c r="E20"/>
  <c r="E17"/>
  <c r="F17" s="1"/>
  <c r="F20"/>
  <c r="F19"/>
  <c r="E12"/>
  <c r="F12" s="1"/>
  <c r="E14"/>
  <c r="F14" s="1"/>
  <c r="E13"/>
  <c r="F13" s="1"/>
  <c r="E11"/>
  <c r="F11" s="1"/>
  <c r="E10"/>
  <c r="F10" s="1"/>
  <c r="F76" l="1"/>
  <c r="F64"/>
  <c r="F104"/>
  <c r="F15"/>
  <c r="F22"/>
</calcChain>
</file>

<file path=xl/sharedStrings.xml><?xml version="1.0" encoding="utf-8"?>
<sst xmlns="http://schemas.openxmlformats.org/spreadsheetml/2006/main" count="158" uniqueCount="114">
  <si>
    <t>1)</t>
  </si>
  <si>
    <t>prostor pod schody</t>
  </si>
  <si>
    <t>počet</t>
  </si>
  <si>
    <t>m2</t>
  </si>
  <si>
    <t>celkem</t>
  </si>
  <si>
    <t>hlavní chodby</t>
  </si>
  <si>
    <t>chodbičky ke kójím</t>
  </si>
  <si>
    <t>přední sklepy</t>
  </si>
  <si>
    <t>kolárny proti schodům</t>
  </si>
  <si>
    <t>Podlahy ve sklepě vč. obkladového pásku proti špinění při vytírání</t>
  </si>
  <si>
    <t>podlaha</t>
  </si>
  <si>
    <t>pásek</t>
  </si>
  <si>
    <t>m</t>
  </si>
  <si>
    <t>2)</t>
  </si>
  <si>
    <t>kovová hrana stupně</t>
  </si>
  <si>
    <t>Schody do pater vč. obkladového pásku proti špinění při vytírání</t>
  </si>
  <si>
    <t>podesty v patrech</t>
  </si>
  <si>
    <t>podesty v mezipatrech</t>
  </si>
  <si>
    <t>kolem schodových stupňů</t>
  </si>
  <si>
    <t>Podlaha celkem cca.</t>
  </si>
  <si>
    <t>Pásek celkem cca.</t>
  </si>
  <si>
    <t xml:space="preserve">m / m2 </t>
  </si>
  <si>
    <t>3)</t>
  </si>
  <si>
    <t>Malování</t>
  </si>
  <si>
    <t>Schodiště</t>
  </si>
  <si>
    <t>sklepy</t>
  </si>
  <si>
    <t>Sklepy celkem cca. (vč. dveří...)</t>
  </si>
  <si>
    <t>4)</t>
  </si>
  <si>
    <t>5)</t>
  </si>
  <si>
    <t xml:space="preserve">Nátěry </t>
  </si>
  <si>
    <t>Zárubně v nadzem. podlažích</t>
  </si>
  <si>
    <t>Zárubně ve sklepě</t>
  </si>
  <si>
    <t>Dveře k výlezu na střechu, plech</t>
  </si>
  <si>
    <t>6)</t>
  </si>
  <si>
    <t>Obklady kolem schodů</t>
  </si>
  <si>
    <t>Obklady ve sklepě</t>
  </si>
  <si>
    <t>Celkem obklady stěn</t>
  </si>
  <si>
    <t>Obložení stěny kolem schodů do sklepa</t>
  </si>
  <si>
    <t>Výroba a instalace mříže ke schodům do sklepa včetně nátěru (2x)</t>
  </si>
  <si>
    <t>kolem zadního schodiště</t>
  </si>
  <si>
    <t>Dřevěné madlo vč. instalace</t>
  </si>
  <si>
    <t>7)</t>
  </si>
  <si>
    <t>8)</t>
  </si>
  <si>
    <t>9)</t>
  </si>
  <si>
    <t>10)</t>
  </si>
  <si>
    <t>Izolace a povrchová úprava fasády sklepních prostor</t>
  </si>
  <si>
    <t>11)</t>
  </si>
  <si>
    <t xml:space="preserve">Okapový chodník </t>
  </si>
  <si>
    <t>0,5 m</t>
  </si>
  <si>
    <t>Šířka cca.</t>
  </si>
  <si>
    <t>Délka cca.</t>
  </si>
  <si>
    <t>80 m</t>
  </si>
  <si>
    <t>12)</t>
  </si>
  <si>
    <t xml:space="preserve">Plocha cca. </t>
  </si>
  <si>
    <t>8,6 m2</t>
  </si>
  <si>
    <t>2,4 m</t>
  </si>
  <si>
    <t>3,6 m</t>
  </si>
  <si>
    <t>13)</t>
  </si>
  <si>
    <t>Oprava příp. výměna dveří ve sklepě</t>
  </si>
  <si>
    <t>22 ks</t>
  </si>
  <si>
    <t>14)</t>
  </si>
  <si>
    <t>Výměna prahů u bytových dveří</t>
  </si>
  <si>
    <t>23 ks</t>
  </si>
  <si>
    <t>15)</t>
  </si>
  <si>
    <t>2 x</t>
  </si>
  <si>
    <t>16)</t>
  </si>
  <si>
    <t>17)</t>
  </si>
  <si>
    <t>Výroba a montáž venkovního stojanu na kola</t>
  </si>
  <si>
    <t>2x</t>
  </si>
  <si>
    <t>4 - 10 ks</t>
  </si>
  <si>
    <t>Varianty: nátěr / montáž z cifer / montáž jedné tabulky</t>
  </si>
  <si>
    <t>podesta k zadnímu vchodu (lino? - varianty?)</t>
  </si>
  <si>
    <t>celkem m</t>
  </si>
  <si>
    <t>celkem m2</t>
  </si>
  <si>
    <t>8 podlaží</t>
  </si>
  <si>
    <t>Instalace čísla popisného tak, aby bylo viditelné od cesty</t>
  </si>
  <si>
    <t>Prosím nabídky variantně:</t>
  </si>
  <si>
    <t>Oprava tří venkovních shodišť (1, 2 a 3 schody)</t>
  </si>
  <si>
    <t>- pouze drobné opravy a nový (neklouzavý) povrch</t>
  </si>
  <si>
    <t>1. schodiště:</t>
  </si>
  <si>
    <t>stupně</t>
  </si>
  <si>
    <t>rozměr</t>
  </si>
  <si>
    <t>250 cm</t>
  </si>
  <si>
    <t>horní podesta</t>
  </si>
  <si>
    <t>330 x 27</t>
  </si>
  <si>
    <t>2. schodiště:</t>
  </si>
  <si>
    <t>330 x 75</t>
  </si>
  <si>
    <t>265 cm</t>
  </si>
  <si>
    <t>3. schodiště:</t>
  </si>
  <si>
    <t>povrch stupně 1,1 m (lino? - varianty?)</t>
  </si>
  <si>
    <t>povrch stupně 2,2 m (lino? - varianty?)</t>
  </si>
  <si>
    <t>povrch podest (lino? - varianty?)</t>
  </si>
  <si>
    <t>Výroba a instalace systému bezpečného zavírání (zajištění) poklopu na střechu (2x)</t>
  </si>
  <si>
    <t>Požadavek má dvě části:</t>
  </si>
  <si>
    <t>- montáž jednoduchého bezpečného zavírání (páka, rýgl...)</t>
  </si>
  <si>
    <t>- zajištění otevřeného poklopu (tyč nebo jiná podpěra)</t>
  </si>
  <si>
    <t>Částečná rekonstrukce bytového domu - 2 vchody o 4 podlažích, celkem 23 bytů.</t>
  </si>
  <si>
    <t>Seznam požadovaných prací:</t>
  </si>
  <si>
    <t xml:space="preserve">Poznámka: je možné, že se vše nezvládne zrealizovat (podle finančních možností), </t>
  </si>
  <si>
    <t>ale chtěli bychom udělat co nejvíce.</t>
  </si>
  <si>
    <t>Otvory cca 1 x 1,2 m s plechovým poklopem, jehož madlo se řetězem přivazuje k žebříku.</t>
  </si>
  <si>
    <t>(počet bude upřesněn, prosím cenu za kus vč. práce)</t>
  </si>
  <si>
    <t>Výška cca.</t>
  </si>
  <si>
    <t>1,45 m</t>
  </si>
  <si>
    <t>m2 / m</t>
  </si>
  <si>
    <t>Předláždění chodníku k zadnímu vchodu (čtvercová dlažba) vč. obrubníků</t>
  </si>
  <si>
    <t>- kompletní výměna stupňů (u některého schodiště je pod podestou škvíra)</t>
  </si>
  <si>
    <t>Výměna madel na zábradlích za dřevěná (16x), instalace 2 nových zábradlí</t>
  </si>
  <si>
    <t>Zábradlí vč. boční strany schodišťových stupňů</t>
  </si>
  <si>
    <t>Dveře plné v přízemí (š. 85 cm) - příp. výměna?</t>
  </si>
  <si>
    <t>Dveře proskl. dvojkřídlé (š. 150 cm) - výměna?</t>
  </si>
  <si>
    <t>Stojany: kus na 4 - 5 kol, montáž na stěnu</t>
  </si>
  <si>
    <t>Věšáky: s jedním nebo více háky</t>
  </si>
  <si>
    <t xml:space="preserve">Výroba a montáž stojanů, případně i věšáků na kola - do sklepa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</si>
</sst>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1" xfId="0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4"/>
  <sheetViews>
    <sheetView tabSelected="1" topLeftCell="A82" workbookViewId="0">
      <selection activeCell="B109" sqref="B109"/>
    </sheetView>
  </sheetViews>
  <sheetFormatPr defaultRowHeight="15" outlineLevelRow="1"/>
  <cols>
    <col min="1" max="1" width="5.42578125" customWidth="1"/>
    <col min="3" max="3" width="41.5703125" customWidth="1"/>
    <col min="6" max="6" width="10.5703125" bestFit="1" customWidth="1"/>
    <col min="7" max="7" width="8.5703125" customWidth="1"/>
  </cols>
  <sheetData>
    <row r="2" spans="1:6" ht="15.75">
      <c r="A2" s="6" t="s">
        <v>96</v>
      </c>
    </row>
    <row r="4" spans="1:6" ht="28.5">
      <c r="A4" s="7" t="s">
        <v>97</v>
      </c>
    </row>
    <row r="5" spans="1:6" s="8" customFormat="1">
      <c r="A5" t="s">
        <v>98</v>
      </c>
    </row>
    <row r="6" spans="1:6" s="8" customFormat="1">
      <c r="A6" t="s">
        <v>99</v>
      </c>
    </row>
    <row r="8" spans="1:6" ht="15.75">
      <c r="A8" s="9" t="s">
        <v>0</v>
      </c>
      <c r="B8" s="10" t="s">
        <v>9</v>
      </c>
      <c r="C8" s="9"/>
      <c r="D8" s="9"/>
      <c r="E8" s="9"/>
      <c r="F8" t="s">
        <v>104</v>
      </c>
    </row>
    <row r="9" spans="1:6" s="1" customFormat="1" ht="12" hidden="1" outlineLevel="1">
      <c r="C9" s="1" t="s">
        <v>10</v>
      </c>
      <c r="D9" s="1" t="s">
        <v>2</v>
      </c>
      <c r="E9" s="1" t="s">
        <v>3</v>
      </c>
      <c r="F9" s="1" t="s">
        <v>4</v>
      </c>
    </row>
    <row r="10" spans="1:6" s="1" customFormat="1" ht="12" hidden="1" outlineLevel="1">
      <c r="C10" s="1" t="s">
        <v>1</v>
      </c>
      <c r="D10" s="1">
        <v>2</v>
      </c>
      <c r="E10" s="1">
        <f>3.5*4</f>
        <v>14</v>
      </c>
      <c r="F10" s="1">
        <f>E10*D10</f>
        <v>28</v>
      </c>
    </row>
    <row r="11" spans="1:6" s="1" customFormat="1" ht="12" hidden="1" outlineLevel="1">
      <c r="C11" s="1" t="s">
        <v>5</v>
      </c>
      <c r="D11" s="1">
        <v>4</v>
      </c>
      <c r="E11" s="1">
        <f>7*1.5</f>
        <v>10.5</v>
      </c>
      <c r="F11" s="1">
        <f t="shared" ref="F11:F14" si="0">E11*D11</f>
        <v>42</v>
      </c>
    </row>
    <row r="12" spans="1:6" s="1" customFormat="1" ht="12" hidden="1" outlineLevel="1">
      <c r="C12" s="1" t="s">
        <v>6</v>
      </c>
      <c r="D12" s="1">
        <v>8</v>
      </c>
      <c r="E12" s="1">
        <f>1.2*5.5</f>
        <v>6.6</v>
      </c>
      <c r="F12" s="1">
        <f t="shared" si="0"/>
        <v>52.8</v>
      </c>
    </row>
    <row r="13" spans="1:6" s="1" customFormat="1" ht="12" hidden="1" outlineLevel="1">
      <c r="C13" s="1" t="s">
        <v>7</v>
      </c>
      <c r="D13" s="1">
        <v>4</v>
      </c>
      <c r="E13" s="1">
        <f>3.8*3.5</f>
        <v>13.299999999999999</v>
      </c>
      <c r="F13" s="1">
        <f t="shared" si="0"/>
        <v>53.199999999999996</v>
      </c>
    </row>
    <row r="14" spans="1:6" s="1" customFormat="1" ht="12" hidden="1" outlineLevel="1">
      <c r="C14" s="1" t="s">
        <v>8</v>
      </c>
      <c r="D14" s="1">
        <v>2</v>
      </c>
      <c r="E14" s="1">
        <f>3.5*5.5</f>
        <v>19.25</v>
      </c>
      <c r="F14" s="1">
        <f t="shared" si="0"/>
        <v>38.5</v>
      </c>
    </row>
    <row r="15" spans="1:6" collapsed="1">
      <c r="C15" s="2" t="s">
        <v>19</v>
      </c>
      <c r="D15" s="2"/>
      <c r="E15" s="2"/>
      <c r="F15" s="2">
        <f>SUM(F10:F14)</f>
        <v>214.5</v>
      </c>
    </row>
    <row r="16" spans="1:6" s="1" customFormat="1" ht="12" hidden="1" outlineLevel="1">
      <c r="C16" s="1" t="s">
        <v>11</v>
      </c>
      <c r="D16" s="1" t="s">
        <v>2</v>
      </c>
      <c r="E16" s="1" t="s">
        <v>12</v>
      </c>
      <c r="F16" s="1" t="s">
        <v>4</v>
      </c>
    </row>
    <row r="17" spans="1:6" s="1" customFormat="1" ht="12" hidden="1" outlineLevel="1">
      <c r="C17" s="1" t="s">
        <v>1</v>
      </c>
      <c r="D17" s="1">
        <v>2</v>
      </c>
      <c r="E17" s="1">
        <f>3.5+4</f>
        <v>7.5</v>
      </c>
      <c r="F17" s="1">
        <f>E17*D17</f>
        <v>15</v>
      </c>
    </row>
    <row r="18" spans="1:6" s="1" customFormat="1" ht="12" hidden="1" outlineLevel="1">
      <c r="C18" s="1" t="s">
        <v>5</v>
      </c>
      <c r="D18" s="1">
        <v>4</v>
      </c>
      <c r="E18" s="1">
        <f>(2*7+2)-(4*0.8)</f>
        <v>12.8</v>
      </c>
      <c r="F18" s="1">
        <f t="shared" ref="F18:F21" si="1">E18*D18</f>
        <v>51.2</v>
      </c>
    </row>
    <row r="19" spans="1:6" s="1" customFormat="1" ht="12" hidden="1" outlineLevel="1">
      <c r="C19" s="1" t="s">
        <v>6</v>
      </c>
      <c r="D19" s="1">
        <v>8</v>
      </c>
      <c r="E19" s="1">
        <v>11</v>
      </c>
      <c r="F19" s="1">
        <f t="shared" si="1"/>
        <v>88</v>
      </c>
    </row>
    <row r="20" spans="1:6" s="1" customFormat="1" ht="12" hidden="1" outlineLevel="1">
      <c r="C20" s="1" t="s">
        <v>7</v>
      </c>
      <c r="D20" s="1">
        <v>4</v>
      </c>
      <c r="E20" s="1">
        <f>2*(3.8+3.5)-0.6</f>
        <v>14</v>
      </c>
      <c r="F20" s="1">
        <f t="shared" si="1"/>
        <v>56</v>
      </c>
    </row>
    <row r="21" spans="1:6" s="1" customFormat="1" ht="12" hidden="1" outlineLevel="1">
      <c r="C21" s="1" t="s">
        <v>8</v>
      </c>
      <c r="D21" s="1">
        <v>2</v>
      </c>
      <c r="E21" s="1">
        <f>2*(3.5+5.5)</f>
        <v>18</v>
      </c>
      <c r="F21" s="1">
        <f t="shared" si="1"/>
        <v>36</v>
      </c>
    </row>
    <row r="22" spans="1:6" s="2" customFormat="1" collapsed="1">
      <c r="C22" s="2" t="s">
        <v>20</v>
      </c>
      <c r="F22" s="2">
        <f>SUM(F17:F21)</f>
        <v>246.2</v>
      </c>
    </row>
    <row r="24" spans="1:6">
      <c r="A24" s="9" t="s">
        <v>13</v>
      </c>
      <c r="B24" s="9" t="s">
        <v>45</v>
      </c>
      <c r="C24" s="9"/>
      <c r="D24" s="9"/>
      <c r="E24" s="9"/>
      <c r="F24" s="9"/>
    </row>
    <row r="25" spans="1:6">
      <c r="C25" t="s">
        <v>50</v>
      </c>
      <c r="D25" t="s">
        <v>51</v>
      </c>
    </row>
    <row r="26" spans="1:6">
      <c r="C26" t="s">
        <v>102</v>
      </c>
      <c r="D26" t="s">
        <v>103</v>
      </c>
    </row>
    <row r="28" spans="1:6">
      <c r="A28" s="9" t="s">
        <v>22</v>
      </c>
      <c r="B28" s="9" t="s">
        <v>47</v>
      </c>
      <c r="C28" s="9"/>
      <c r="D28" s="9"/>
      <c r="E28" s="9"/>
      <c r="F28" s="9"/>
    </row>
    <row r="29" spans="1:6">
      <c r="C29" t="s">
        <v>49</v>
      </c>
      <c r="D29" t="s">
        <v>48</v>
      </c>
    </row>
    <row r="30" spans="1:6">
      <c r="C30" t="s">
        <v>50</v>
      </c>
      <c r="D30" t="s">
        <v>51</v>
      </c>
    </row>
    <row r="32" spans="1:6">
      <c r="A32" s="9" t="s">
        <v>27</v>
      </c>
      <c r="B32" s="9" t="s">
        <v>105</v>
      </c>
      <c r="C32" s="9"/>
      <c r="D32" s="9"/>
      <c r="E32" s="9"/>
      <c r="F32" s="9"/>
    </row>
    <row r="33" spans="1:6">
      <c r="C33" t="s">
        <v>49</v>
      </c>
      <c r="D33" t="s">
        <v>55</v>
      </c>
    </row>
    <row r="34" spans="1:6">
      <c r="C34" t="s">
        <v>50</v>
      </c>
      <c r="D34" t="s">
        <v>56</v>
      </c>
    </row>
    <row r="35" spans="1:6">
      <c r="C35" t="s">
        <v>53</v>
      </c>
      <c r="D35" t="s">
        <v>54</v>
      </c>
    </row>
    <row r="37" spans="1:6">
      <c r="A37" s="9" t="s">
        <v>28</v>
      </c>
      <c r="B37" s="9" t="s">
        <v>77</v>
      </c>
      <c r="C37" s="9"/>
      <c r="D37" s="9"/>
      <c r="E37" s="9"/>
      <c r="F37" s="9"/>
    </row>
    <row r="38" spans="1:6">
      <c r="B38" t="s">
        <v>79</v>
      </c>
      <c r="D38" t="s">
        <v>2</v>
      </c>
      <c r="E38" t="s">
        <v>81</v>
      </c>
    </row>
    <row r="39" spans="1:6">
      <c r="C39" t="s">
        <v>80</v>
      </c>
      <c r="D39">
        <v>1</v>
      </c>
      <c r="E39" t="s">
        <v>82</v>
      </c>
    </row>
    <row r="40" spans="1:6">
      <c r="C40" t="s">
        <v>83</v>
      </c>
      <c r="D40">
        <v>1</v>
      </c>
      <c r="E40" t="s">
        <v>84</v>
      </c>
    </row>
    <row r="41" spans="1:6">
      <c r="B41" t="s">
        <v>85</v>
      </c>
      <c r="D41" t="s">
        <v>2</v>
      </c>
      <c r="E41" t="s">
        <v>81</v>
      </c>
    </row>
    <row r="42" spans="1:6">
      <c r="C42" t="s">
        <v>80</v>
      </c>
      <c r="D42">
        <v>2</v>
      </c>
      <c r="E42" t="s">
        <v>87</v>
      </c>
    </row>
    <row r="43" spans="1:6">
      <c r="C43" t="s">
        <v>83</v>
      </c>
      <c r="D43">
        <v>1</v>
      </c>
      <c r="E43" t="s">
        <v>86</v>
      </c>
    </row>
    <row r="44" spans="1:6">
      <c r="B44" t="s">
        <v>88</v>
      </c>
      <c r="D44" t="s">
        <v>2</v>
      </c>
      <c r="E44" t="s">
        <v>81</v>
      </c>
    </row>
    <row r="45" spans="1:6">
      <c r="C45" t="s">
        <v>80</v>
      </c>
      <c r="D45">
        <v>3</v>
      </c>
      <c r="E45" t="s">
        <v>87</v>
      </c>
    </row>
    <row r="46" spans="1:6">
      <c r="C46" t="s">
        <v>83</v>
      </c>
      <c r="D46">
        <v>1</v>
      </c>
      <c r="E46" t="s">
        <v>86</v>
      </c>
    </row>
    <row r="47" spans="1:6">
      <c r="B47" t="s">
        <v>76</v>
      </c>
    </row>
    <row r="48" spans="1:6">
      <c r="C48" s="5" t="s">
        <v>78</v>
      </c>
    </row>
    <row r="49" spans="1:6">
      <c r="C49" s="5" t="s">
        <v>106</v>
      </c>
    </row>
    <row r="51" spans="1:6">
      <c r="A51" s="9" t="s">
        <v>33</v>
      </c>
      <c r="B51" s="9" t="s">
        <v>15</v>
      </c>
      <c r="C51" s="9"/>
      <c r="D51" s="9"/>
      <c r="E51" s="9"/>
      <c r="F51" s="9"/>
    </row>
    <row r="52" spans="1:6">
      <c r="D52" t="s">
        <v>2</v>
      </c>
      <c r="E52" t="s">
        <v>21</v>
      </c>
      <c r="F52" t="s">
        <v>4</v>
      </c>
    </row>
    <row r="53" spans="1:6" s="2" customFormat="1">
      <c r="C53" s="2" t="s">
        <v>14</v>
      </c>
      <c r="D53" s="2">
        <f>14*9</f>
        <v>126</v>
      </c>
      <c r="E53" s="2">
        <v>1.1000000000000001</v>
      </c>
      <c r="F53" s="2">
        <f t="shared" ref="F53:F63" si="2">E53*D53</f>
        <v>138.60000000000002</v>
      </c>
    </row>
    <row r="54" spans="1:6" s="2" customFormat="1">
      <c r="C54" s="2" t="s">
        <v>89</v>
      </c>
      <c r="D54" s="2">
        <f>14*8</f>
        <v>112</v>
      </c>
    </row>
    <row r="55" spans="1:6" s="2" customFormat="1">
      <c r="C55" s="2" t="s">
        <v>14</v>
      </c>
      <c r="D55" s="2">
        <v>9</v>
      </c>
      <c r="E55" s="2">
        <v>2.2000000000000002</v>
      </c>
      <c r="F55" s="2">
        <f t="shared" ref="F55" si="3">E55*D55</f>
        <v>19.8</v>
      </c>
    </row>
    <row r="56" spans="1:6" s="2" customFormat="1">
      <c r="C56" s="2" t="s">
        <v>90</v>
      </c>
      <c r="D56" s="2">
        <v>9</v>
      </c>
    </row>
    <row r="57" spans="1:6" s="2" customFormat="1">
      <c r="C57" s="2" t="s">
        <v>91</v>
      </c>
      <c r="D57" s="2">
        <v>14</v>
      </c>
      <c r="E57" s="2">
        <f>1.6*3.5</f>
        <v>5.6000000000000005</v>
      </c>
      <c r="F57" s="2">
        <f>E57*D57</f>
        <v>78.400000000000006</v>
      </c>
    </row>
    <row r="58" spans="1:6" s="2" customFormat="1">
      <c r="C58" s="2" t="s">
        <v>71</v>
      </c>
      <c r="D58" s="2">
        <v>1</v>
      </c>
      <c r="E58" s="2">
        <f>2.2*1.6</f>
        <v>3.5200000000000005</v>
      </c>
      <c r="F58" s="2">
        <f>E58*D58</f>
        <v>3.5200000000000005</v>
      </c>
    </row>
    <row r="59" spans="1:6" s="1" customFormat="1" ht="12" hidden="1" outlineLevel="1">
      <c r="C59" s="1" t="s">
        <v>11</v>
      </c>
      <c r="D59" s="1" t="s">
        <v>2</v>
      </c>
      <c r="E59" s="1" t="s">
        <v>12</v>
      </c>
      <c r="F59" s="1" t="s">
        <v>4</v>
      </c>
    </row>
    <row r="60" spans="1:6" s="1" customFormat="1" ht="12" hidden="1" outlineLevel="1">
      <c r="C60" s="1" t="s">
        <v>16</v>
      </c>
      <c r="D60" s="1">
        <v>8</v>
      </c>
      <c r="E60" s="1">
        <f>(3.5-0.9) + 2*0.5 +1.2</f>
        <v>4.8</v>
      </c>
      <c r="F60" s="1">
        <f t="shared" si="2"/>
        <v>38.4</v>
      </c>
    </row>
    <row r="61" spans="1:6" s="1" customFormat="1" ht="12" hidden="1" outlineLevel="1">
      <c r="C61" s="1" t="s">
        <v>17</v>
      </c>
      <c r="D61" s="1">
        <v>6</v>
      </c>
      <c r="E61" s="1">
        <f>3.5+2*1.5+(1.2-0.9)</f>
        <v>6.8</v>
      </c>
      <c r="F61" s="1">
        <f t="shared" si="2"/>
        <v>40.799999999999997</v>
      </c>
    </row>
    <row r="62" spans="1:6" s="1" customFormat="1" ht="12" hidden="1" outlineLevel="1">
      <c r="C62" s="1" t="s">
        <v>18</v>
      </c>
      <c r="D62" s="1">
        <v>14</v>
      </c>
      <c r="E62" s="1">
        <f>2.65+0.9</f>
        <v>3.55</v>
      </c>
      <c r="F62" s="1">
        <f t="shared" ref="F62" si="4">E62*D62</f>
        <v>49.699999999999996</v>
      </c>
    </row>
    <row r="63" spans="1:6" s="1" customFormat="1" ht="12" hidden="1" outlineLevel="1">
      <c r="C63" s="1" t="s">
        <v>39</v>
      </c>
      <c r="D63" s="1">
        <v>1</v>
      </c>
      <c r="E63" s="1">
        <v>9</v>
      </c>
      <c r="F63" s="1">
        <f t="shared" si="2"/>
        <v>9</v>
      </c>
    </row>
    <row r="64" spans="1:6" s="2" customFormat="1" collapsed="1">
      <c r="C64" s="2" t="s">
        <v>20</v>
      </c>
      <c r="F64" s="2">
        <f>SUM(F60:F63)</f>
        <v>137.89999999999998</v>
      </c>
    </row>
    <row r="66" spans="1:6">
      <c r="A66" s="9" t="s">
        <v>41</v>
      </c>
      <c r="B66" s="9" t="s">
        <v>107</v>
      </c>
      <c r="C66" s="9"/>
      <c r="D66" s="9"/>
      <c r="E66" s="9"/>
      <c r="F66" s="9"/>
    </row>
    <row r="67" spans="1:6">
      <c r="D67" t="s">
        <v>2</v>
      </c>
      <c r="E67" t="s">
        <v>12</v>
      </c>
      <c r="F67" t="s">
        <v>72</v>
      </c>
    </row>
    <row r="68" spans="1:6">
      <c r="C68" t="s">
        <v>40</v>
      </c>
      <c r="D68">
        <f>8+10</f>
        <v>18</v>
      </c>
      <c r="E68">
        <v>2.9</v>
      </c>
      <c r="F68">
        <f>D68*E68</f>
        <v>52.199999999999996</v>
      </c>
    </row>
    <row r="70" spans="1:6">
      <c r="A70" s="9" t="s">
        <v>42</v>
      </c>
      <c r="B70" s="9" t="s">
        <v>38</v>
      </c>
      <c r="C70" s="9"/>
      <c r="D70" s="9"/>
      <c r="E70" s="9"/>
      <c r="F70" s="9"/>
    </row>
    <row r="72" spans="1:6">
      <c r="A72" s="9" t="s">
        <v>43</v>
      </c>
      <c r="B72" s="9" t="s">
        <v>37</v>
      </c>
      <c r="C72" s="9"/>
      <c r="D72" s="9"/>
      <c r="E72" s="9"/>
      <c r="F72" s="9"/>
    </row>
    <row r="73" spans="1:6">
      <c r="D73" t="s">
        <v>2</v>
      </c>
      <c r="E73" t="s">
        <v>3</v>
      </c>
      <c r="F73" t="s">
        <v>73</v>
      </c>
    </row>
    <row r="74" spans="1:6" hidden="1" outlineLevel="1">
      <c r="C74" s="1" t="s">
        <v>34</v>
      </c>
      <c r="D74" s="1">
        <v>2</v>
      </c>
      <c r="E74" s="1">
        <f>6.7*1.8</f>
        <v>12.06</v>
      </c>
      <c r="F74" s="1">
        <f t="shared" ref="F74:F75" si="5">E74*D74</f>
        <v>24.12</v>
      </c>
    </row>
    <row r="75" spans="1:6" hidden="1" outlineLevel="1">
      <c r="C75" s="1" t="s">
        <v>35</v>
      </c>
      <c r="D75" s="1">
        <v>2</v>
      </c>
      <c r="E75" s="1">
        <f>5.5*1.2</f>
        <v>6.6</v>
      </c>
      <c r="F75" s="1">
        <f t="shared" si="5"/>
        <v>13.2</v>
      </c>
    </row>
    <row r="76" spans="1:6" collapsed="1">
      <c r="C76" s="2" t="s">
        <v>36</v>
      </c>
      <c r="F76" s="2">
        <f>SUM(F74:F75)</f>
        <v>37.32</v>
      </c>
    </row>
    <row r="78" spans="1:6">
      <c r="A78" s="9" t="s">
        <v>44</v>
      </c>
      <c r="B78" s="9" t="s">
        <v>92</v>
      </c>
      <c r="C78" s="9"/>
      <c r="D78" s="9"/>
      <c r="E78" s="9"/>
      <c r="F78" s="9"/>
    </row>
    <row r="79" spans="1:6">
      <c r="B79" t="s">
        <v>100</v>
      </c>
    </row>
    <row r="80" spans="1:6">
      <c r="B80" t="s">
        <v>93</v>
      </c>
    </row>
    <row r="81" spans="1:6">
      <c r="C81" s="5" t="s">
        <v>94</v>
      </c>
    </row>
    <row r="82" spans="1:6">
      <c r="C82" s="5" t="s">
        <v>95</v>
      </c>
    </row>
    <row r="84" spans="1:6">
      <c r="A84" s="9" t="s">
        <v>46</v>
      </c>
      <c r="B84" s="9" t="s">
        <v>58</v>
      </c>
      <c r="C84" s="9"/>
      <c r="D84" s="9" t="s">
        <v>59</v>
      </c>
      <c r="E84" s="9"/>
      <c r="F84" s="9"/>
    </row>
    <row r="86" spans="1:6">
      <c r="A86" s="9" t="s">
        <v>52</v>
      </c>
      <c r="B86" s="9" t="s">
        <v>61</v>
      </c>
      <c r="C86" s="9"/>
      <c r="D86" s="9" t="s">
        <v>62</v>
      </c>
      <c r="E86" s="9"/>
      <c r="F86" s="9"/>
    </row>
    <row r="88" spans="1:6">
      <c r="A88" s="9" t="s">
        <v>57</v>
      </c>
      <c r="B88" s="9" t="s">
        <v>29</v>
      </c>
      <c r="C88" s="9"/>
      <c r="D88" s="9" t="s">
        <v>2</v>
      </c>
      <c r="E88" s="9"/>
      <c r="F88" s="9"/>
    </row>
    <row r="89" spans="1:6">
      <c r="C89" t="s">
        <v>108</v>
      </c>
      <c r="D89">
        <v>16</v>
      </c>
    </row>
    <row r="90" spans="1:6">
      <c r="C90" t="s">
        <v>30</v>
      </c>
      <c r="D90">
        <f>2*12+2</f>
        <v>26</v>
      </c>
    </row>
    <row r="91" spans="1:6">
      <c r="C91" t="s">
        <v>31</v>
      </c>
      <c r="D91">
        <f>2*(4+3+4) + 1</f>
        <v>23</v>
      </c>
    </row>
    <row r="92" spans="1:6">
      <c r="C92" t="s">
        <v>32</v>
      </c>
      <c r="D92">
        <v>2</v>
      </c>
    </row>
    <row r="93" spans="1:6">
      <c r="C93" t="s">
        <v>109</v>
      </c>
      <c r="D93">
        <v>2</v>
      </c>
    </row>
    <row r="94" spans="1:6">
      <c r="C94" t="s">
        <v>110</v>
      </c>
      <c r="D94">
        <v>1</v>
      </c>
    </row>
    <row r="96" spans="1:6">
      <c r="A96" s="9" t="s">
        <v>60</v>
      </c>
      <c r="B96" s="9" t="s">
        <v>23</v>
      </c>
      <c r="C96" s="9"/>
      <c r="D96" s="9"/>
      <c r="E96" s="9"/>
      <c r="F96" s="9" t="s">
        <v>73</v>
      </c>
    </row>
    <row r="97" spans="1:7">
      <c r="C97" s="2" t="s">
        <v>24</v>
      </c>
      <c r="D97" s="2" t="s">
        <v>74</v>
      </c>
    </row>
    <row r="98" spans="1:7" s="1" customFormat="1" ht="12" hidden="1" outlineLevel="1">
      <c r="C98" s="1" t="s">
        <v>25</v>
      </c>
      <c r="D98" s="1" t="s">
        <v>2</v>
      </c>
      <c r="E98" s="1" t="s">
        <v>3</v>
      </c>
      <c r="F98" s="1" t="s">
        <v>4</v>
      </c>
    </row>
    <row r="99" spans="1:7" hidden="1" outlineLevel="1">
      <c r="C99" s="1" t="s">
        <v>1</v>
      </c>
      <c r="D99" s="1">
        <v>2</v>
      </c>
      <c r="E99" s="1">
        <f>3.5*4+ 2.6*7</f>
        <v>32.200000000000003</v>
      </c>
      <c r="F99" s="1">
        <f>E99*D99</f>
        <v>64.400000000000006</v>
      </c>
    </row>
    <row r="100" spans="1:7" hidden="1" outlineLevel="1">
      <c r="C100" s="1" t="s">
        <v>5</v>
      </c>
      <c r="D100" s="1">
        <v>4</v>
      </c>
      <c r="E100" s="1">
        <f>7*1.5+(2*(7+1.5)*2.6)</f>
        <v>54.7</v>
      </c>
      <c r="F100" s="1">
        <f t="shared" ref="F100:F103" si="6">E100*D100</f>
        <v>218.8</v>
      </c>
    </row>
    <row r="101" spans="1:7" hidden="1" outlineLevel="1">
      <c r="C101" s="1" t="s">
        <v>6</v>
      </c>
      <c r="D101" s="1">
        <v>8</v>
      </c>
      <c r="E101" s="3">
        <f>5.5*1.2+(2*(5+1)*2.6)</f>
        <v>37.800000000000004</v>
      </c>
      <c r="F101" s="3">
        <f t="shared" si="6"/>
        <v>302.40000000000003</v>
      </c>
      <c r="G101" s="4"/>
    </row>
    <row r="102" spans="1:7" hidden="1" outlineLevel="1">
      <c r="C102" s="1" t="s">
        <v>7</v>
      </c>
      <c r="D102" s="1">
        <v>4</v>
      </c>
      <c r="E102" s="3">
        <f>3.8*3.5+(2*(3.8+3.5)*2.6)</f>
        <v>51.26</v>
      </c>
      <c r="F102" s="1">
        <f t="shared" si="6"/>
        <v>205.04</v>
      </c>
      <c r="G102" s="1"/>
    </row>
    <row r="103" spans="1:7" hidden="1" outlineLevel="1">
      <c r="C103" s="1" t="s">
        <v>8</v>
      </c>
      <c r="D103" s="1">
        <v>2</v>
      </c>
      <c r="E103" s="3">
        <f>5.5*3.5+(2*(5.5+3.5)*2.6)</f>
        <v>66.050000000000011</v>
      </c>
      <c r="F103" s="1">
        <f t="shared" si="6"/>
        <v>132.10000000000002</v>
      </c>
    </row>
    <row r="104" spans="1:7" collapsed="1">
      <c r="C104" s="2" t="s">
        <v>26</v>
      </c>
      <c r="D104" s="2"/>
      <c r="E104" s="2"/>
      <c r="F104" s="2">
        <f>SUM(F99:F103)</f>
        <v>922.74000000000012</v>
      </c>
    </row>
    <row r="106" spans="1:7">
      <c r="A106" s="9" t="s">
        <v>63</v>
      </c>
      <c r="B106" s="9" t="s">
        <v>75</v>
      </c>
      <c r="C106" s="9"/>
      <c r="D106" s="9"/>
      <c r="E106" s="9" t="s">
        <v>64</v>
      </c>
      <c r="F106" s="9"/>
    </row>
    <row r="107" spans="1:7">
      <c r="C107" t="s">
        <v>70</v>
      </c>
    </row>
    <row r="109" spans="1:7">
      <c r="A109" s="9" t="s">
        <v>65</v>
      </c>
      <c r="B109" s="9" t="s">
        <v>113</v>
      </c>
      <c r="C109" s="9"/>
      <c r="D109" s="9"/>
      <c r="E109" s="9"/>
      <c r="F109" s="9"/>
    </row>
    <row r="110" spans="1:7">
      <c r="C110" t="s">
        <v>111</v>
      </c>
      <c r="D110" t="s">
        <v>69</v>
      </c>
    </row>
    <row r="111" spans="1:7">
      <c r="C111" t="s">
        <v>112</v>
      </c>
    </row>
    <row r="112" spans="1:7">
      <c r="C112" t="s">
        <v>101</v>
      </c>
    </row>
    <row r="114" spans="1:6">
      <c r="A114" s="9" t="s">
        <v>66</v>
      </c>
      <c r="B114" s="9" t="s">
        <v>67</v>
      </c>
      <c r="C114" s="9"/>
      <c r="D114" s="9" t="s">
        <v>68</v>
      </c>
      <c r="E114" s="9"/>
      <c r="F114" s="9"/>
    </row>
  </sheetData>
  <printOptions horizontalCentered="1"/>
  <pageMargins left="0.70866141732283472" right="0.43307086614173229" top="0.61" bottom="0.43307086614173229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Lumír</dc:creator>
  <cp:lastModifiedBy>Lumír</cp:lastModifiedBy>
  <cp:lastPrinted>2018-09-11T07:58:25Z</cp:lastPrinted>
  <dcterms:created xsi:type="dcterms:W3CDTF">2018-07-10T07:16:49Z</dcterms:created>
  <dcterms:modified xsi:type="dcterms:W3CDTF">2018-09-11T09:29:41Z</dcterms:modified>
</cp:coreProperties>
</file>